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fortive-my.sharepoint.com/personal/matt_daniels_flukecal_com/Documents/Documents/PG7000/Diff Mode/"/>
    </mc:Choice>
  </mc:AlternateContent>
  <xr:revisionPtr revIDLastSave="248" documentId="11_504CFE3950E8958588B4709688860C67AD758404" xr6:coauthVersionLast="47" xr6:coauthVersionMax="47" xr10:uidLastSave="{EB3CFEA9-1CB7-4A41-9F38-A67BDBCEC3F3}"/>
  <bookViews>
    <workbookView xWindow="-120" yWindow="-120" windowWidth="29040" windowHeight="15840" xr2:uid="{00000000-000D-0000-FFFF-FFFF00000000}"/>
  </bookViews>
  <sheets>
    <sheet name="10 kPa_k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K24" i="1" s="1"/>
  <c r="J25" i="1"/>
  <c r="K25" i="1" s="1"/>
  <c r="J26" i="1"/>
  <c r="J27" i="1"/>
  <c r="J28" i="1"/>
  <c r="J29" i="1"/>
  <c r="K29" i="1" s="1"/>
  <c r="J30" i="1"/>
  <c r="K30" i="1" s="1"/>
  <c r="J31" i="1"/>
  <c r="J32" i="1"/>
  <c r="J33" i="1"/>
  <c r="J34" i="1"/>
  <c r="J35" i="1"/>
  <c r="J36" i="1"/>
  <c r="K36" i="1" s="1"/>
  <c r="J37" i="1"/>
  <c r="K37" i="1" s="1"/>
  <c r="J38" i="1"/>
  <c r="K38" i="1" s="1"/>
  <c r="J39" i="1"/>
  <c r="K39" i="1" s="1"/>
  <c r="J40" i="1"/>
  <c r="K40" i="1" s="1"/>
  <c r="J41" i="1"/>
  <c r="J10" i="1"/>
  <c r="K10" i="1" s="1"/>
  <c r="J11" i="1"/>
  <c r="J12" i="1"/>
  <c r="L12" i="1" s="1"/>
  <c r="M12" i="1" s="1"/>
  <c r="J13" i="1"/>
  <c r="J14" i="1"/>
  <c r="L14" i="1" s="1"/>
  <c r="M14" i="1" s="1"/>
  <c r="J15" i="1"/>
  <c r="L15" i="1" s="1"/>
  <c r="M15" i="1" s="1"/>
  <c r="J16" i="1"/>
  <c r="L16" i="1" s="1"/>
  <c r="M16" i="1" s="1"/>
  <c r="J17" i="1"/>
  <c r="L17" i="1" s="1"/>
  <c r="M17" i="1" s="1"/>
  <c r="J18" i="1"/>
  <c r="K18" i="1" s="1"/>
  <c r="J19" i="1"/>
  <c r="J20" i="1"/>
  <c r="L20" i="1" s="1"/>
  <c r="M20" i="1" s="1"/>
  <c r="J21" i="1"/>
  <c r="J22" i="1"/>
  <c r="L22" i="1" s="1"/>
  <c r="M22" i="1" s="1"/>
  <c r="J23" i="1"/>
  <c r="K23" i="1" s="1"/>
  <c r="J9" i="1"/>
  <c r="L9" i="1" s="1"/>
  <c r="M9" i="1" s="1"/>
  <c r="L11" i="1"/>
  <c r="M11" i="1" s="1"/>
  <c r="L13" i="1"/>
  <c r="M13" i="1" s="1"/>
  <c r="L19" i="1"/>
  <c r="M19" i="1" s="1"/>
  <c r="L21" i="1"/>
  <c r="M21" i="1" s="1"/>
  <c r="L24" i="1"/>
  <c r="L25" i="1"/>
  <c r="K26" i="1"/>
  <c r="K27" i="1"/>
  <c r="K28" i="1"/>
  <c r="K31" i="1"/>
  <c r="K32" i="1"/>
  <c r="K33" i="1"/>
  <c r="K34" i="1"/>
  <c r="K35" i="1"/>
  <c r="K41" i="1"/>
  <c r="K11" i="1"/>
  <c r="K13" i="1"/>
  <c r="K19" i="1"/>
  <c r="K21" i="1"/>
  <c r="D9" i="1"/>
  <c r="E9" i="1"/>
  <c r="F9" i="1"/>
  <c r="G9" i="1"/>
  <c r="H9" i="1"/>
  <c r="I9" i="1"/>
  <c r="B9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26" i="1"/>
  <c r="B27" i="1"/>
  <c r="B23" i="1"/>
  <c r="B24" i="1"/>
  <c r="B25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10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10" i="1"/>
  <c r="G30" i="1"/>
  <c r="G31" i="1"/>
  <c r="G32" i="1"/>
  <c r="G33" i="1"/>
  <c r="G34" i="1"/>
  <c r="G35" i="1"/>
  <c r="G36" i="1"/>
  <c r="G37" i="1"/>
  <c r="G38" i="1"/>
  <c r="G39" i="1"/>
  <c r="G40" i="1"/>
  <c r="G41" i="1"/>
  <c r="G24" i="1"/>
  <c r="G25" i="1"/>
  <c r="G26" i="1"/>
  <c r="G27" i="1"/>
  <c r="G28" i="1"/>
  <c r="G2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10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3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10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K22" i="1" l="1"/>
  <c r="K14" i="1"/>
  <c r="K15" i="1"/>
  <c r="K16" i="1"/>
  <c r="L18" i="1"/>
  <c r="M18" i="1" s="1"/>
  <c r="K17" i="1"/>
  <c r="L10" i="1"/>
  <c r="M10" i="1" s="1"/>
  <c r="K20" i="1"/>
  <c r="K12" i="1"/>
  <c r="K9" i="1"/>
  <c r="M24" i="1" l="1"/>
  <c r="E24" i="1"/>
  <c r="F24" i="1"/>
  <c r="E25" i="1"/>
  <c r="F25" i="1"/>
  <c r="M25" i="1"/>
  <c r="E26" i="1" l="1"/>
  <c r="F26" i="1"/>
  <c r="L26" i="1"/>
  <c r="M26" i="1" s="1"/>
  <c r="E27" i="1"/>
  <c r="F27" i="1"/>
  <c r="L27" i="1"/>
  <c r="M27" i="1" s="1"/>
  <c r="L28" i="1"/>
  <c r="M28" i="1" s="1"/>
  <c r="E28" i="1"/>
  <c r="F28" i="1"/>
  <c r="L29" i="1" l="1"/>
  <c r="M29" i="1" s="1"/>
  <c r="E29" i="1"/>
  <c r="F29" i="1"/>
  <c r="L30" i="1"/>
  <c r="M30" i="1" s="1"/>
  <c r="F30" i="1"/>
  <c r="E30" i="1"/>
  <c r="F31" i="1" l="1"/>
  <c r="E31" i="1"/>
  <c r="L31" i="1"/>
  <c r="M31" i="1" s="1"/>
  <c r="L35" i="1"/>
  <c r="M35" i="1" s="1"/>
  <c r="L38" i="1"/>
  <c r="M38" i="1" s="1"/>
  <c r="L33" i="1"/>
  <c r="M33" i="1" s="1"/>
  <c r="L34" i="1"/>
  <c r="M34" i="1" s="1"/>
  <c r="L32" i="1"/>
  <c r="M32" i="1" s="1"/>
  <c r="E37" i="1"/>
  <c r="F37" i="1"/>
  <c r="F34" i="1"/>
  <c r="E34" i="1"/>
  <c r="F38" i="1"/>
  <c r="E38" i="1"/>
  <c r="E33" i="1"/>
  <c r="F33" i="1"/>
  <c r="E35" i="1"/>
  <c r="F35" i="1"/>
  <c r="F32" i="1"/>
  <c r="E32" i="1"/>
  <c r="E36" i="1"/>
  <c r="F36" i="1"/>
  <c r="L37" i="1"/>
  <c r="M37" i="1" s="1"/>
  <c r="L36" i="1"/>
  <c r="M36" i="1" s="1"/>
  <c r="E39" i="1" l="1"/>
  <c r="F39" i="1"/>
  <c r="L39" i="1" l="1"/>
  <c r="M39" i="1" s="1"/>
  <c r="F40" i="1"/>
  <c r="E40" i="1"/>
  <c r="L40" i="1" l="1"/>
  <c r="M40" i="1" s="1"/>
  <c r="L41" i="1"/>
  <c r="M41" i="1" s="1"/>
  <c r="E41" i="1"/>
  <c r="F41" i="1"/>
</calcChain>
</file>

<file path=xl/sharedStrings.xml><?xml version="1.0" encoding="utf-8"?>
<sst xmlns="http://schemas.openxmlformats.org/spreadsheetml/2006/main" count="29" uniqueCount="19">
  <si>
    <t>Uncertainty is based on Technical Note 9940TN02, revised to used updated piston-cylinder uncertainties as per 7920TN10E, revised April 2017.</t>
  </si>
  <si>
    <t>(kg)</t>
  </si>
  <si>
    <t>(Pascal)</t>
  </si>
  <si>
    <t>(kPa)</t>
  </si>
  <si>
    <t>(psi)</t>
  </si>
  <si>
    <t>(mbar)</t>
  </si>
  <si>
    <t>(InHg)</t>
  </si>
  <si>
    <t>(mmHg)</t>
  </si>
  <si>
    <t>(InH20, 4°C)</t>
  </si>
  <si>
    <t>(Pa)</t>
  </si>
  <si>
    <t>---</t>
  </si>
  <si>
    <t>PG7601 Differential Mode with PC-7100/7600-10-TC (10 kPa/kg)</t>
  </si>
  <si>
    <t>PG Differential mode relative to standard atmospheric pressure -- AKA: "Negative Gauge" for sub-atmospheric points</t>
  </si>
  <si>
    <t>Uncertainty</t>
  </si>
  <si>
    <t>(ppm)</t>
  </si>
  <si>
    <t>(% Rdg.)</t>
  </si>
  <si>
    <t>U / dP</t>
  </si>
  <si>
    <t>Differential Pressure dP</t>
  </si>
  <si>
    <t>Nominal Mass for 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</si>
</sst>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6" formatCode="0.000"/>
    <numFmt numFmtId="167" formatCode="0.0000"/>
    <numFmt numFmtId="168" formatCode="#,##0.000"/>
    <numFmt numFmtId="169" formatCode="#,##0.000000"/>
  </numFmts>
  <fonts count="5" x14ac:knownFonts="1">
    <font>
      <sz val="10"/>
      <name val="Arial"/>
    </font>
    <font>
      <sz val="10"/>
      <name val="Arial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2" fontId="2" fillId="0" borderId="1" xfId="0" applyNumberFormat="1" applyFont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2" fillId="0" borderId="1" xfId="1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/>
    </xf>
    <xf numFmtId="169" fontId="2" fillId="0" borderId="2" xfId="0" applyNumberFormat="1" applyFont="1" applyBorder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68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7" fontId="2" fillId="0" borderId="2" xfId="1" applyNumberFormat="1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167" fontId="2" fillId="0" borderId="1" xfId="1" quotePrefix="1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1"/>
  <sheetViews>
    <sheetView tabSelected="1" zoomScaleNormal="100" workbookViewId="0">
      <selection activeCell="U12" sqref="U12"/>
    </sheetView>
  </sheetViews>
  <sheetFormatPr defaultRowHeight="15" x14ac:dyDescent="0.25"/>
  <cols>
    <col min="1" max="1" width="3.85546875" style="1" customWidth="1"/>
    <col min="2" max="2" width="10.5703125" style="1" customWidth="1"/>
    <col min="3" max="9" width="12.7109375" style="1" customWidth="1"/>
    <col min="10" max="10" width="12.7109375" style="3" customWidth="1"/>
    <col min="11" max="11" width="12.42578125" style="3" customWidth="1"/>
    <col min="12" max="13" width="11.7109375" style="1" customWidth="1"/>
    <col min="14" max="14" width="11" style="1" bestFit="1" customWidth="1"/>
    <col min="15" max="16384" width="9.140625" style="1"/>
  </cols>
  <sheetData>
    <row r="2" spans="2:13" ht="18.75" x14ac:dyDescent="0.3">
      <c r="B2" s="32" t="s">
        <v>11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2:13" x14ac:dyDescent="0.25">
      <c r="B3" s="2" t="s">
        <v>12</v>
      </c>
      <c r="C3" s="2"/>
      <c r="D3" s="2"/>
      <c r="E3" s="2"/>
      <c r="F3" s="2"/>
      <c r="G3" s="2"/>
      <c r="H3" s="2"/>
      <c r="I3" s="2"/>
      <c r="L3" s="2"/>
    </row>
    <row r="5" spans="2:13" x14ac:dyDescent="0.25">
      <c r="B5" s="1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7" spans="2:13" ht="45" x14ac:dyDescent="0.25">
      <c r="B7" s="30" t="s">
        <v>18</v>
      </c>
      <c r="C7" s="30" t="s">
        <v>17</v>
      </c>
      <c r="D7" s="30" t="s">
        <v>17</v>
      </c>
      <c r="E7" s="30" t="s">
        <v>17</v>
      </c>
      <c r="F7" s="30" t="s">
        <v>17</v>
      </c>
      <c r="G7" s="30" t="s">
        <v>17</v>
      </c>
      <c r="H7" s="30" t="s">
        <v>17</v>
      </c>
      <c r="I7" s="30" t="s">
        <v>17</v>
      </c>
      <c r="J7" s="30" t="s">
        <v>13</v>
      </c>
      <c r="K7" s="30" t="s">
        <v>13</v>
      </c>
      <c r="L7" s="30" t="s">
        <v>16</v>
      </c>
      <c r="M7" s="30" t="s">
        <v>16</v>
      </c>
    </row>
    <row r="8" spans="2:13" ht="14.25" customHeight="1" x14ac:dyDescent="0.25">
      <c r="B8" s="31" t="s">
        <v>1</v>
      </c>
      <c r="C8" s="31" t="s">
        <v>2</v>
      </c>
      <c r="D8" s="31" t="s">
        <v>3</v>
      </c>
      <c r="E8" s="31" t="s">
        <v>4</v>
      </c>
      <c r="F8" s="31" t="s">
        <v>5</v>
      </c>
      <c r="G8" s="31" t="s">
        <v>6</v>
      </c>
      <c r="H8" s="31" t="s">
        <v>7</v>
      </c>
      <c r="I8" s="31" t="s">
        <v>8</v>
      </c>
      <c r="J8" s="31" t="s">
        <v>9</v>
      </c>
      <c r="K8" s="31" t="s">
        <v>4</v>
      </c>
      <c r="L8" s="31" t="s">
        <v>14</v>
      </c>
      <c r="M8" s="31" t="s">
        <v>15</v>
      </c>
    </row>
    <row r="9" spans="2:13" x14ac:dyDescent="0.25">
      <c r="B9" s="15">
        <f t="shared" ref="B9:B21" si="0">C9/10000</f>
        <v>-9</v>
      </c>
      <c r="C9" s="15">
        <v>-90000</v>
      </c>
      <c r="D9" s="22">
        <f t="shared" ref="D9:D22" si="1">C9/1000</f>
        <v>-90</v>
      </c>
      <c r="E9" s="23">
        <f t="shared" ref="E9:E23" si="2">$C9/6894.759</f>
        <v>-13.05339316428609</v>
      </c>
      <c r="F9" s="24">
        <f>C9/100</f>
        <v>-900</v>
      </c>
      <c r="G9" s="20">
        <f>C9*0.000295</f>
        <v>-26.55</v>
      </c>
      <c r="H9" s="21">
        <f>C9*0.007501</f>
        <v>-675.09</v>
      </c>
      <c r="I9" s="21">
        <f>C9*0.004015</f>
        <v>-361.35</v>
      </c>
      <c r="J9" s="16">
        <f>0.31+0.000012*ABS(C9)</f>
        <v>1.3900000000000001</v>
      </c>
      <c r="K9" s="17">
        <f t="shared" ref="K9:K41" si="3">J9*0.000145</f>
        <v>2.0155000000000002E-4</v>
      </c>
      <c r="L9" s="18">
        <f>J9/C9*1000000</f>
        <v>-15.444444444444446</v>
      </c>
      <c r="M9" s="27">
        <f t="shared" ref="M9:M22" si="4">L9/10000</f>
        <v>-1.5444444444444446E-3</v>
      </c>
    </row>
    <row r="10" spans="2:13" x14ac:dyDescent="0.25">
      <c r="B10" s="9">
        <f t="shared" si="0"/>
        <v>-8</v>
      </c>
      <c r="C10" s="9">
        <v>-80000</v>
      </c>
      <c r="D10" s="13">
        <f t="shared" si="1"/>
        <v>-80</v>
      </c>
      <c r="E10" s="25">
        <f t="shared" si="2"/>
        <v>-11.603016146032081</v>
      </c>
      <c r="F10" s="26">
        <f>C10/100</f>
        <v>-800</v>
      </c>
      <c r="G10" s="10">
        <f>C10*0.000295</f>
        <v>-23.6</v>
      </c>
      <c r="H10" s="12">
        <f>C10*0.007501</f>
        <v>-600.08000000000004</v>
      </c>
      <c r="I10" s="12">
        <f>C10*0.004015</f>
        <v>-321.20000000000005</v>
      </c>
      <c r="J10" s="5">
        <f t="shared" ref="J10:J41" si="5">0.31+0.000012*ABS(C10)</f>
        <v>1.27</v>
      </c>
      <c r="K10" s="6">
        <f t="shared" si="3"/>
        <v>1.8415E-4</v>
      </c>
      <c r="L10" s="7">
        <f t="shared" ref="L10:L24" si="6">J10/C10*1000000</f>
        <v>-15.875</v>
      </c>
      <c r="M10" s="28">
        <f t="shared" si="4"/>
        <v>-1.5874999999999999E-3</v>
      </c>
    </row>
    <row r="11" spans="2:13" x14ac:dyDescent="0.25">
      <c r="B11" s="9">
        <f t="shared" si="0"/>
        <v>-7</v>
      </c>
      <c r="C11" s="9">
        <v>-70000</v>
      </c>
      <c r="D11" s="13">
        <f t="shared" si="1"/>
        <v>-70</v>
      </c>
      <c r="E11" s="25">
        <f t="shared" si="2"/>
        <v>-10.15263912777807</v>
      </c>
      <c r="F11" s="26">
        <f t="shared" ref="F11:F41" si="7">C11/100</f>
        <v>-700</v>
      </c>
      <c r="G11" s="10">
        <f t="shared" ref="G11:G41" si="8">C11*0.000295</f>
        <v>-20.650000000000002</v>
      </c>
      <c r="H11" s="12">
        <f t="shared" ref="H11:H41" si="9">C11*0.007501</f>
        <v>-525.06999999999994</v>
      </c>
      <c r="I11" s="12">
        <f t="shared" ref="I11:I41" si="10">C11*0.004015</f>
        <v>-281.05</v>
      </c>
      <c r="J11" s="5">
        <f t="shared" si="5"/>
        <v>1.1499999999999999</v>
      </c>
      <c r="K11" s="6">
        <f t="shared" si="3"/>
        <v>1.6674999999999999E-4</v>
      </c>
      <c r="L11" s="7">
        <f t="shared" si="6"/>
        <v>-16.428571428571427</v>
      </c>
      <c r="M11" s="28">
        <f t="shared" si="4"/>
        <v>-1.6428571428571427E-3</v>
      </c>
    </row>
    <row r="12" spans="2:13" x14ac:dyDescent="0.25">
      <c r="B12" s="9">
        <f t="shared" si="0"/>
        <v>-6</v>
      </c>
      <c r="C12" s="9">
        <v>-60000</v>
      </c>
      <c r="D12" s="13">
        <f t="shared" si="1"/>
        <v>-60</v>
      </c>
      <c r="E12" s="25">
        <f t="shared" si="2"/>
        <v>-8.7022621095240602</v>
      </c>
      <c r="F12" s="26">
        <f t="shared" si="7"/>
        <v>-600</v>
      </c>
      <c r="G12" s="10">
        <f t="shared" si="8"/>
        <v>-17.7</v>
      </c>
      <c r="H12" s="12">
        <f t="shared" si="9"/>
        <v>-450.06</v>
      </c>
      <c r="I12" s="12">
        <f t="shared" si="10"/>
        <v>-240.90000000000003</v>
      </c>
      <c r="J12" s="5">
        <f t="shared" si="5"/>
        <v>1.03</v>
      </c>
      <c r="K12" s="6">
        <f t="shared" si="3"/>
        <v>1.4935E-4</v>
      </c>
      <c r="L12" s="7">
        <f t="shared" si="6"/>
        <v>-17.166666666666664</v>
      </c>
      <c r="M12" s="28">
        <f t="shared" si="4"/>
        <v>-1.7166666666666665E-3</v>
      </c>
    </row>
    <row r="13" spans="2:13" x14ac:dyDescent="0.25">
      <c r="B13" s="9">
        <f t="shared" si="0"/>
        <v>-5</v>
      </c>
      <c r="C13" s="9">
        <v>-50000</v>
      </c>
      <c r="D13" s="13">
        <f t="shared" si="1"/>
        <v>-50</v>
      </c>
      <c r="E13" s="25">
        <f t="shared" si="2"/>
        <v>-7.2518850912700499</v>
      </c>
      <c r="F13" s="26">
        <f t="shared" si="7"/>
        <v>-500</v>
      </c>
      <c r="G13" s="10">
        <f t="shared" si="8"/>
        <v>-14.75</v>
      </c>
      <c r="H13" s="12">
        <f t="shared" si="9"/>
        <v>-375.05</v>
      </c>
      <c r="I13" s="12">
        <f t="shared" si="10"/>
        <v>-200.75000000000003</v>
      </c>
      <c r="J13" s="5">
        <f t="shared" si="5"/>
        <v>0.90999999999999992</v>
      </c>
      <c r="K13" s="6">
        <f t="shared" si="3"/>
        <v>1.3194999999999998E-4</v>
      </c>
      <c r="L13" s="7">
        <f t="shared" si="6"/>
        <v>-18.2</v>
      </c>
      <c r="M13" s="28">
        <f t="shared" si="4"/>
        <v>-1.82E-3</v>
      </c>
    </row>
    <row r="14" spans="2:13" x14ac:dyDescent="0.25">
      <c r="B14" s="9">
        <f t="shared" si="0"/>
        <v>-4</v>
      </c>
      <c r="C14" s="9">
        <v>-40000</v>
      </c>
      <c r="D14" s="13">
        <f t="shared" si="1"/>
        <v>-40</v>
      </c>
      <c r="E14" s="25">
        <f t="shared" si="2"/>
        <v>-5.8015080730160404</v>
      </c>
      <c r="F14" s="26">
        <f t="shared" si="7"/>
        <v>-400</v>
      </c>
      <c r="G14" s="10">
        <f t="shared" si="8"/>
        <v>-11.8</v>
      </c>
      <c r="H14" s="12">
        <f t="shared" si="9"/>
        <v>-300.04000000000002</v>
      </c>
      <c r="I14" s="12">
        <f t="shared" si="10"/>
        <v>-160.60000000000002</v>
      </c>
      <c r="J14" s="5">
        <f t="shared" si="5"/>
        <v>0.79</v>
      </c>
      <c r="K14" s="6">
        <f t="shared" si="3"/>
        <v>1.1455000000000001E-4</v>
      </c>
      <c r="L14" s="7">
        <f t="shared" si="6"/>
        <v>-19.750000000000004</v>
      </c>
      <c r="M14" s="28">
        <f t="shared" si="4"/>
        <v>-1.9750000000000002E-3</v>
      </c>
    </row>
    <row r="15" spans="2:13" x14ac:dyDescent="0.25">
      <c r="B15" s="9">
        <f t="shared" si="0"/>
        <v>-3</v>
      </c>
      <c r="C15" s="9">
        <v>-30000</v>
      </c>
      <c r="D15" s="13">
        <f t="shared" si="1"/>
        <v>-30</v>
      </c>
      <c r="E15" s="25">
        <f t="shared" si="2"/>
        <v>-4.3511310547620301</v>
      </c>
      <c r="F15" s="26">
        <f t="shared" si="7"/>
        <v>-300</v>
      </c>
      <c r="G15" s="10">
        <f t="shared" si="8"/>
        <v>-8.85</v>
      </c>
      <c r="H15" s="12">
        <f t="shared" si="9"/>
        <v>-225.03</v>
      </c>
      <c r="I15" s="12">
        <f t="shared" si="10"/>
        <v>-120.45000000000002</v>
      </c>
      <c r="J15" s="5">
        <f t="shared" si="5"/>
        <v>0.66999999999999993</v>
      </c>
      <c r="K15" s="6">
        <f t="shared" si="3"/>
        <v>9.714999999999999E-5</v>
      </c>
      <c r="L15" s="7">
        <f t="shared" si="6"/>
        <v>-22.333333333333332</v>
      </c>
      <c r="M15" s="28">
        <f t="shared" si="4"/>
        <v>-2.2333333333333333E-3</v>
      </c>
    </row>
    <row r="16" spans="2:13" x14ac:dyDescent="0.25">
      <c r="B16" s="9">
        <f t="shared" si="0"/>
        <v>-2</v>
      </c>
      <c r="C16" s="9">
        <v>-20000</v>
      </c>
      <c r="D16" s="13">
        <f t="shared" si="1"/>
        <v>-20</v>
      </c>
      <c r="E16" s="25">
        <f t="shared" si="2"/>
        <v>-2.9007540365080202</v>
      </c>
      <c r="F16" s="26">
        <f t="shared" si="7"/>
        <v>-200</v>
      </c>
      <c r="G16" s="10">
        <f t="shared" si="8"/>
        <v>-5.9</v>
      </c>
      <c r="H16" s="12">
        <f t="shared" si="9"/>
        <v>-150.02000000000001</v>
      </c>
      <c r="I16" s="12">
        <f t="shared" si="10"/>
        <v>-80.300000000000011</v>
      </c>
      <c r="J16" s="5">
        <f t="shared" si="5"/>
        <v>0.55000000000000004</v>
      </c>
      <c r="K16" s="6">
        <f t="shared" si="3"/>
        <v>7.975E-5</v>
      </c>
      <c r="L16" s="7">
        <f t="shared" si="6"/>
        <v>-27.5</v>
      </c>
      <c r="M16" s="28">
        <f t="shared" si="4"/>
        <v>-2.7499999999999998E-3</v>
      </c>
    </row>
    <row r="17" spans="2:13" x14ac:dyDescent="0.25">
      <c r="B17" s="9">
        <f t="shared" si="0"/>
        <v>-1</v>
      </c>
      <c r="C17" s="9">
        <v>-10000</v>
      </c>
      <c r="D17" s="13">
        <f t="shared" si="1"/>
        <v>-10</v>
      </c>
      <c r="E17" s="25">
        <f t="shared" si="2"/>
        <v>-1.4503770182540101</v>
      </c>
      <c r="F17" s="26">
        <f t="shared" si="7"/>
        <v>-100</v>
      </c>
      <c r="G17" s="10">
        <f t="shared" si="8"/>
        <v>-2.95</v>
      </c>
      <c r="H17" s="12">
        <f t="shared" si="9"/>
        <v>-75.010000000000005</v>
      </c>
      <c r="I17" s="12">
        <f t="shared" si="10"/>
        <v>-40.150000000000006</v>
      </c>
      <c r="J17" s="5">
        <f t="shared" si="5"/>
        <v>0.43</v>
      </c>
      <c r="K17" s="6">
        <f t="shared" si="3"/>
        <v>6.2349999999999998E-5</v>
      </c>
      <c r="L17" s="7">
        <f t="shared" si="6"/>
        <v>-43</v>
      </c>
      <c r="M17" s="28">
        <f t="shared" si="4"/>
        <v>-4.3E-3</v>
      </c>
    </row>
    <row r="18" spans="2:13" x14ac:dyDescent="0.25">
      <c r="B18" s="10">
        <f t="shared" si="0"/>
        <v>-0.6895</v>
      </c>
      <c r="C18" s="9">
        <v>-6895</v>
      </c>
      <c r="D18" s="11">
        <f t="shared" si="1"/>
        <v>-6.8949999999999996</v>
      </c>
      <c r="E18" s="25">
        <f t="shared" si="2"/>
        <v>-1.00003495408614</v>
      </c>
      <c r="F18" s="26">
        <f t="shared" si="7"/>
        <v>-68.95</v>
      </c>
      <c r="G18" s="10">
        <f t="shared" si="8"/>
        <v>-2.0340250000000002</v>
      </c>
      <c r="H18" s="12">
        <f t="shared" si="9"/>
        <v>-51.719394999999999</v>
      </c>
      <c r="I18" s="12">
        <f t="shared" si="10"/>
        <v>-27.683425000000003</v>
      </c>
      <c r="J18" s="5">
        <f t="shared" si="5"/>
        <v>0.39273999999999998</v>
      </c>
      <c r="K18" s="6">
        <f t="shared" si="3"/>
        <v>5.6947299999999996E-5</v>
      </c>
      <c r="L18" s="7">
        <f t="shared" si="6"/>
        <v>-56.960116026105865</v>
      </c>
      <c r="M18" s="28">
        <f t="shared" si="4"/>
        <v>-5.6960116026105864E-3</v>
      </c>
    </row>
    <row r="19" spans="2:13" x14ac:dyDescent="0.25">
      <c r="B19" s="10">
        <f t="shared" si="0"/>
        <v>-0.2</v>
      </c>
      <c r="C19" s="9">
        <v>-2000</v>
      </c>
      <c r="D19" s="13">
        <f t="shared" si="1"/>
        <v>-2</v>
      </c>
      <c r="E19" s="25">
        <f t="shared" si="2"/>
        <v>-0.29007540365080203</v>
      </c>
      <c r="F19" s="26">
        <f t="shared" si="7"/>
        <v>-20</v>
      </c>
      <c r="G19" s="10">
        <f t="shared" si="8"/>
        <v>-0.59000000000000008</v>
      </c>
      <c r="H19" s="12">
        <f t="shared" si="9"/>
        <v>-15.001999999999999</v>
      </c>
      <c r="I19" s="12">
        <f t="shared" si="10"/>
        <v>-8.0300000000000011</v>
      </c>
      <c r="J19" s="5">
        <f t="shared" si="5"/>
        <v>0.33400000000000002</v>
      </c>
      <c r="K19" s="6">
        <f t="shared" si="3"/>
        <v>4.8430000000000002E-5</v>
      </c>
      <c r="L19" s="7">
        <f t="shared" si="6"/>
        <v>-167.00000000000003</v>
      </c>
      <c r="M19" s="28">
        <f t="shared" si="4"/>
        <v>-1.6700000000000003E-2</v>
      </c>
    </row>
    <row r="20" spans="2:13" x14ac:dyDescent="0.25">
      <c r="B20" s="10">
        <f t="shared" si="0"/>
        <v>-0.1</v>
      </c>
      <c r="C20" s="9">
        <v>-1000</v>
      </c>
      <c r="D20" s="13">
        <f t="shared" si="1"/>
        <v>-1</v>
      </c>
      <c r="E20" s="25">
        <f t="shared" si="2"/>
        <v>-0.14503770182540102</v>
      </c>
      <c r="F20" s="26">
        <f t="shared" si="7"/>
        <v>-10</v>
      </c>
      <c r="G20" s="10">
        <f t="shared" si="8"/>
        <v>-0.29500000000000004</v>
      </c>
      <c r="H20" s="12">
        <f t="shared" si="9"/>
        <v>-7.5009999999999994</v>
      </c>
      <c r="I20" s="12">
        <f t="shared" si="10"/>
        <v>-4.0150000000000006</v>
      </c>
      <c r="J20" s="5">
        <f t="shared" si="5"/>
        <v>0.32200000000000001</v>
      </c>
      <c r="K20" s="6">
        <f t="shared" si="3"/>
        <v>4.6690000000000002E-5</v>
      </c>
      <c r="L20" s="7">
        <f t="shared" si="6"/>
        <v>-322</v>
      </c>
      <c r="M20" s="28">
        <f t="shared" si="4"/>
        <v>-3.2199999999999999E-2</v>
      </c>
    </row>
    <row r="21" spans="2:13" x14ac:dyDescent="0.25">
      <c r="B21" s="10">
        <f t="shared" si="0"/>
        <v>-0.05</v>
      </c>
      <c r="C21" s="9">
        <v>-500</v>
      </c>
      <c r="D21" s="13">
        <f t="shared" si="1"/>
        <v>-0.5</v>
      </c>
      <c r="E21" s="25">
        <f t="shared" si="2"/>
        <v>-7.2518850912700508E-2</v>
      </c>
      <c r="F21" s="26">
        <f t="shared" si="7"/>
        <v>-5</v>
      </c>
      <c r="G21" s="10">
        <f t="shared" si="8"/>
        <v>-0.14750000000000002</v>
      </c>
      <c r="H21" s="12">
        <f t="shared" si="9"/>
        <v>-3.7504999999999997</v>
      </c>
      <c r="I21" s="12">
        <f t="shared" si="10"/>
        <v>-2.0075000000000003</v>
      </c>
      <c r="J21" s="5">
        <f t="shared" si="5"/>
        <v>0.316</v>
      </c>
      <c r="K21" s="6">
        <f t="shared" si="3"/>
        <v>4.5819999999999998E-5</v>
      </c>
      <c r="L21" s="7">
        <f t="shared" si="6"/>
        <v>-632</v>
      </c>
      <c r="M21" s="28">
        <f t="shared" si="4"/>
        <v>-6.3200000000000006E-2</v>
      </c>
    </row>
    <row r="22" spans="2:13" x14ac:dyDescent="0.25">
      <c r="B22" s="10">
        <f>C22/10000</f>
        <v>-0.01</v>
      </c>
      <c r="C22" s="9">
        <v>-100</v>
      </c>
      <c r="D22" s="13">
        <f t="shared" si="1"/>
        <v>-0.1</v>
      </c>
      <c r="E22" s="25">
        <f t="shared" si="2"/>
        <v>-1.45037701825401E-2</v>
      </c>
      <c r="F22" s="26">
        <f t="shared" si="7"/>
        <v>-1</v>
      </c>
      <c r="G22" s="10">
        <f t="shared" si="8"/>
        <v>-2.9500000000000002E-2</v>
      </c>
      <c r="H22" s="12">
        <f t="shared" si="9"/>
        <v>-0.75009999999999999</v>
      </c>
      <c r="I22" s="12">
        <f t="shared" si="10"/>
        <v>-0.40150000000000002</v>
      </c>
      <c r="J22" s="5">
        <f t="shared" si="5"/>
        <v>0.31119999999999998</v>
      </c>
      <c r="K22" s="6">
        <f t="shared" si="3"/>
        <v>4.5123999999999997E-5</v>
      </c>
      <c r="L22" s="7">
        <f t="shared" si="6"/>
        <v>-3111.9999999999995</v>
      </c>
      <c r="M22" s="28">
        <f t="shared" si="4"/>
        <v>-0.31119999999999998</v>
      </c>
    </row>
    <row r="23" spans="2:13" x14ac:dyDescent="0.25">
      <c r="B23" s="9">
        <f t="shared" ref="B23:B41" si="11">C23/10000</f>
        <v>0</v>
      </c>
      <c r="C23" s="9">
        <v>0</v>
      </c>
      <c r="D23" s="13">
        <f>C23/1000</f>
        <v>0</v>
      </c>
      <c r="E23" s="25">
        <f t="shared" si="2"/>
        <v>0</v>
      </c>
      <c r="F23" s="26">
        <f t="shared" si="7"/>
        <v>0</v>
      </c>
      <c r="G23" s="10">
        <f t="shared" si="8"/>
        <v>0</v>
      </c>
      <c r="H23" s="12">
        <f t="shared" si="9"/>
        <v>0</v>
      </c>
      <c r="I23" s="12">
        <f t="shared" si="10"/>
        <v>0</v>
      </c>
      <c r="J23" s="5">
        <f t="shared" si="5"/>
        <v>0.31</v>
      </c>
      <c r="K23" s="6">
        <f t="shared" si="3"/>
        <v>4.4950000000000002E-5</v>
      </c>
      <c r="L23" s="8" t="s">
        <v>10</v>
      </c>
      <c r="M23" s="29" t="s">
        <v>10</v>
      </c>
    </row>
    <row r="24" spans="2:13" x14ac:dyDescent="0.25">
      <c r="B24" s="10">
        <f t="shared" si="11"/>
        <v>0.01</v>
      </c>
      <c r="C24" s="19">
        <v>100</v>
      </c>
      <c r="D24" s="13">
        <f t="shared" ref="D24:D41" si="12">C24/1000</f>
        <v>0.1</v>
      </c>
      <c r="E24" s="25">
        <f>$C24/6894.759</f>
        <v>1.45037701825401E-2</v>
      </c>
      <c r="F24" s="26">
        <f t="shared" si="7"/>
        <v>1</v>
      </c>
      <c r="G24" s="10">
        <f>C24*0.000295</f>
        <v>2.9500000000000002E-2</v>
      </c>
      <c r="H24" s="12">
        <f t="shared" si="9"/>
        <v>0.75009999999999999</v>
      </c>
      <c r="I24" s="12">
        <f t="shared" si="10"/>
        <v>0.40150000000000002</v>
      </c>
      <c r="J24" s="5">
        <f t="shared" si="5"/>
        <v>0.31119999999999998</v>
      </c>
      <c r="K24" s="6">
        <f t="shared" si="3"/>
        <v>4.5123999999999997E-5</v>
      </c>
      <c r="L24" s="7">
        <f t="shared" si="6"/>
        <v>3111.9999999999995</v>
      </c>
      <c r="M24" s="28">
        <f>L24/10000</f>
        <v>0.31119999999999998</v>
      </c>
    </row>
    <row r="25" spans="2:13" x14ac:dyDescent="0.25">
      <c r="B25" s="10">
        <f t="shared" si="11"/>
        <v>0.05</v>
      </c>
      <c r="C25" s="19">
        <v>500</v>
      </c>
      <c r="D25" s="13">
        <f t="shared" si="12"/>
        <v>0.5</v>
      </c>
      <c r="E25" s="25">
        <f t="shared" ref="E25:E41" si="13">$C25/6894.759</f>
        <v>7.2518850912700508E-2</v>
      </c>
      <c r="F25" s="26">
        <f t="shared" si="7"/>
        <v>5</v>
      </c>
      <c r="G25" s="10">
        <f t="shared" si="8"/>
        <v>0.14750000000000002</v>
      </c>
      <c r="H25" s="12">
        <f t="shared" si="9"/>
        <v>3.7504999999999997</v>
      </c>
      <c r="I25" s="12">
        <f t="shared" si="10"/>
        <v>2.0075000000000003</v>
      </c>
      <c r="J25" s="5">
        <f t="shared" si="5"/>
        <v>0.316</v>
      </c>
      <c r="K25" s="6">
        <f t="shared" si="3"/>
        <v>4.5819999999999998E-5</v>
      </c>
      <c r="L25" s="7">
        <f>J25/C25*1000000</f>
        <v>632</v>
      </c>
      <c r="M25" s="28">
        <f t="shared" ref="M25:M41" si="14">L25/10000</f>
        <v>6.3200000000000006E-2</v>
      </c>
    </row>
    <row r="26" spans="2:13" x14ac:dyDescent="0.25">
      <c r="B26" s="10">
        <f>C26/10000</f>
        <v>0.1</v>
      </c>
      <c r="C26" s="19">
        <v>1000</v>
      </c>
      <c r="D26" s="13">
        <f t="shared" si="12"/>
        <v>1</v>
      </c>
      <c r="E26" s="25">
        <f t="shared" si="13"/>
        <v>0.14503770182540102</v>
      </c>
      <c r="F26" s="26">
        <f t="shared" si="7"/>
        <v>10</v>
      </c>
      <c r="G26" s="10">
        <f t="shared" si="8"/>
        <v>0.29500000000000004</v>
      </c>
      <c r="H26" s="12">
        <f t="shared" si="9"/>
        <v>7.5009999999999994</v>
      </c>
      <c r="I26" s="12">
        <f t="shared" si="10"/>
        <v>4.0150000000000006</v>
      </c>
      <c r="J26" s="5">
        <f t="shared" si="5"/>
        <v>0.32200000000000001</v>
      </c>
      <c r="K26" s="6">
        <f t="shared" si="3"/>
        <v>4.6690000000000002E-5</v>
      </c>
      <c r="L26" s="7">
        <f t="shared" ref="L26:L41" si="15">J26/C26*1000000</f>
        <v>322</v>
      </c>
      <c r="M26" s="28">
        <f t="shared" si="14"/>
        <v>3.2199999999999999E-2</v>
      </c>
    </row>
    <row r="27" spans="2:13" x14ac:dyDescent="0.25">
      <c r="B27" s="10">
        <f t="shared" si="11"/>
        <v>0.2</v>
      </c>
      <c r="C27" s="19">
        <v>2000</v>
      </c>
      <c r="D27" s="13">
        <f t="shared" si="12"/>
        <v>2</v>
      </c>
      <c r="E27" s="25">
        <f t="shared" si="13"/>
        <v>0.29007540365080203</v>
      </c>
      <c r="F27" s="26">
        <f t="shared" si="7"/>
        <v>20</v>
      </c>
      <c r="G27" s="10">
        <f t="shared" si="8"/>
        <v>0.59000000000000008</v>
      </c>
      <c r="H27" s="12">
        <f t="shared" si="9"/>
        <v>15.001999999999999</v>
      </c>
      <c r="I27" s="12">
        <f t="shared" si="10"/>
        <v>8.0300000000000011</v>
      </c>
      <c r="J27" s="5">
        <f t="shared" si="5"/>
        <v>0.33400000000000002</v>
      </c>
      <c r="K27" s="6">
        <f t="shared" si="3"/>
        <v>4.8430000000000002E-5</v>
      </c>
      <c r="L27" s="7">
        <f t="shared" si="15"/>
        <v>167.00000000000003</v>
      </c>
      <c r="M27" s="28">
        <f t="shared" si="14"/>
        <v>1.6700000000000003E-2</v>
      </c>
    </row>
    <row r="28" spans="2:13" x14ac:dyDescent="0.25">
      <c r="B28" s="10">
        <f t="shared" si="11"/>
        <v>0.6895</v>
      </c>
      <c r="C28" s="19">
        <v>6895</v>
      </c>
      <c r="D28" s="11">
        <f t="shared" si="12"/>
        <v>6.8949999999999996</v>
      </c>
      <c r="E28" s="25">
        <f t="shared" si="13"/>
        <v>1.00003495408614</v>
      </c>
      <c r="F28" s="26">
        <f t="shared" si="7"/>
        <v>68.95</v>
      </c>
      <c r="G28" s="10">
        <f t="shared" si="8"/>
        <v>2.0340250000000002</v>
      </c>
      <c r="H28" s="12">
        <f t="shared" si="9"/>
        <v>51.719394999999999</v>
      </c>
      <c r="I28" s="12">
        <f t="shared" si="10"/>
        <v>27.683425000000003</v>
      </c>
      <c r="J28" s="5">
        <f t="shared" si="5"/>
        <v>0.39273999999999998</v>
      </c>
      <c r="K28" s="6">
        <f t="shared" si="3"/>
        <v>5.6947299999999996E-5</v>
      </c>
      <c r="L28" s="7">
        <f t="shared" si="15"/>
        <v>56.960116026105865</v>
      </c>
      <c r="M28" s="28">
        <f t="shared" si="14"/>
        <v>5.6960116026105864E-3</v>
      </c>
    </row>
    <row r="29" spans="2:13" x14ac:dyDescent="0.25">
      <c r="B29" s="14">
        <f t="shared" si="11"/>
        <v>1</v>
      </c>
      <c r="C29" s="19">
        <v>10000</v>
      </c>
      <c r="D29" s="13">
        <f t="shared" si="12"/>
        <v>10</v>
      </c>
      <c r="E29" s="25">
        <f t="shared" si="13"/>
        <v>1.4503770182540101</v>
      </c>
      <c r="F29" s="26">
        <f t="shared" si="7"/>
        <v>100</v>
      </c>
      <c r="G29" s="10">
        <f t="shared" si="8"/>
        <v>2.95</v>
      </c>
      <c r="H29" s="12">
        <f t="shared" si="9"/>
        <v>75.010000000000005</v>
      </c>
      <c r="I29" s="12">
        <f t="shared" si="10"/>
        <v>40.150000000000006</v>
      </c>
      <c r="J29" s="5">
        <f t="shared" si="5"/>
        <v>0.43</v>
      </c>
      <c r="K29" s="6">
        <f t="shared" si="3"/>
        <v>6.2349999999999998E-5</v>
      </c>
      <c r="L29" s="7">
        <f t="shared" si="15"/>
        <v>43</v>
      </c>
      <c r="M29" s="28">
        <f t="shared" si="14"/>
        <v>4.3E-3</v>
      </c>
    </row>
    <row r="30" spans="2:13" x14ac:dyDescent="0.25">
      <c r="B30" s="9">
        <f t="shared" si="11"/>
        <v>2</v>
      </c>
      <c r="C30" s="19">
        <v>20000</v>
      </c>
      <c r="D30" s="13">
        <f t="shared" si="12"/>
        <v>20</v>
      </c>
      <c r="E30" s="25">
        <f t="shared" si="13"/>
        <v>2.9007540365080202</v>
      </c>
      <c r="F30" s="26">
        <f t="shared" si="7"/>
        <v>200</v>
      </c>
      <c r="G30" s="10">
        <f t="shared" si="8"/>
        <v>5.9</v>
      </c>
      <c r="H30" s="12">
        <f t="shared" si="9"/>
        <v>150.02000000000001</v>
      </c>
      <c r="I30" s="12">
        <f t="shared" si="10"/>
        <v>80.300000000000011</v>
      </c>
      <c r="J30" s="5">
        <f t="shared" si="5"/>
        <v>0.55000000000000004</v>
      </c>
      <c r="K30" s="6">
        <f t="shared" si="3"/>
        <v>7.975E-5</v>
      </c>
      <c r="L30" s="7">
        <f t="shared" si="15"/>
        <v>27.5</v>
      </c>
      <c r="M30" s="28">
        <f t="shared" si="14"/>
        <v>2.7499999999999998E-3</v>
      </c>
    </row>
    <row r="31" spans="2:13" x14ac:dyDescent="0.25">
      <c r="B31" s="9">
        <f t="shared" si="11"/>
        <v>3</v>
      </c>
      <c r="C31" s="19">
        <v>30000</v>
      </c>
      <c r="D31" s="13">
        <f t="shared" si="12"/>
        <v>30</v>
      </c>
      <c r="E31" s="25">
        <f t="shared" si="13"/>
        <v>4.3511310547620301</v>
      </c>
      <c r="F31" s="26">
        <f t="shared" si="7"/>
        <v>300</v>
      </c>
      <c r="G31" s="10">
        <f t="shared" si="8"/>
        <v>8.85</v>
      </c>
      <c r="H31" s="12">
        <f t="shared" si="9"/>
        <v>225.03</v>
      </c>
      <c r="I31" s="12">
        <f t="shared" si="10"/>
        <v>120.45000000000002</v>
      </c>
      <c r="J31" s="5">
        <f t="shared" si="5"/>
        <v>0.66999999999999993</v>
      </c>
      <c r="K31" s="6">
        <f t="shared" si="3"/>
        <v>9.714999999999999E-5</v>
      </c>
      <c r="L31" s="7">
        <f t="shared" si="15"/>
        <v>22.333333333333332</v>
      </c>
      <c r="M31" s="28">
        <f t="shared" si="14"/>
        <v>2.2333333333333333E-3</v>
      </c>
    </row>
    <row r="32" spans="2:13" x14ac:dyDescent="0.25">
      <c r="B32" s="9">
        <f t="shared" si="11"/>
        <v>4</v>
      </c>
      <c r="C32" s="19">
        <v>40000</v>
      </c>
      <c r="D32" s="13">
        <f t="shared" si="12"/>
        <v>40</v>
      </c>
      <c r="E32" s="25">
        <f t="shared" si="13"/>
        <v>5.8015080730160404</v>
      </c>
      <c r="F32" s="26">
        <f t="shared" si="7"/>
        <v>400</v>
      </c>
      <c r="G32" s="10">
        <f t="shared" si="8"/>
        <v>11.8</v>
      </c>
      <c r="H32" s="12">
        <f t="shared" si="9"/>
        <v>300.04000000000002</v>
      </c>
      <c r="I32" s="12">
        <f t="shared" si="10"/>
        <v>160.60000000000002</v>
      </c>
      <c r="J32" s="5">
        <f t="shared" si="5"/>
        <v>0.79</v>
      </c>
      <c r="K32" s="6">
        <f t="shared" si="3"/>
        <v>1.1455000000000001E-4</v>
      </c>
      <c r="L32" s="7">
        <f t="shared" si="15"/>
        <v>19.750000000000004</v>
      </c>
      <c r="M32" s="28">
        <f t="shared" si="14"/>
        <v>1.9750000000000002E-3</v>
      </c>
    </row>
    <row r="33" spans="2:13" x14ac:dyDescent="0.25">
      <c r="B33" s="9">
        <f t="shared" si="11"/>
        <v>5</v>
      </c>
      <c r="C33" s="19">
        <v>50000</v>
      </c>
      <c r="D33" s="13">
        <f t="shared" si="12"/>
        <v>50</v>
      </c>
      <c r="E33" s="25">
        <f t="shared" si="13"/>
        <v>7.2518850912700499</v>
      </c>
      <c r="F33" s="26">
        <f t="shared" si="7"/>
        <v>500</v>
      </c>
      <c r="G33" s="10">
        <f t="shared" si="8"/>
        <v>14.75</v>
      </c>
      <c r="H33" s="12">
        <f t="shared" si="9"/>
        <v>375.05</v>
      </c>
      <c r="I33" s="12">
        <f t="shared" si="10"/>
        <v>200.75000000000003</v>
      </c>
      <c r="J33" s="5">
        <f t="shared" si="5"/>
        <v>0.90999999999999992</v>
      </c>
      <c r="K33" s="6">
        <f t="shared" si="3"/>
        <v>1.3194999999999998E-4</v>
      </c>
      <c r="L33" s="7">
        <f t="shared" si="15"/>
        <v>18.2</v>
      </c>
      <c r="M33" s="28">
        <f t="shared" si="14"/>
        <v>1.82E-3</v>
      </c>
    </row>
    <row r="34" spans="2:13" x14ac:dyDescent="0.25">
      <c r="B34" s="9">
        <f t="shared" si="11"/>
        <v>6</v>
      </c>
      <c r="C34" s="19">
        <v>60000</v>
      </c>
      <c r="D34" s="13">
        <f t="shared" si="12"/>
        <v>60</v>
      </c>
      <c r="E34" s="25">
        <f t="shared" si="13"/>
        <v>8.7022621095240602</v>
      </c>
      <c r="F34" s="26">
        <f t="shared" si="7"/>
        <v>600</v>
      </c>
      <c r="G34" s="10">
        <f t="shared" si="8"/>
        <v>17.7</v>
      </c>
      <c r="H34" s="12">
        <f t="shared" si="9"/>
        <v>450.06</v>
      </c>
      <c r="I34" s="12">
        <f t="shared" si="10"/>
        <v>240.90000000000003</v>
      </c>
      <c r="J34" s="5">
        <f t="shared" si="5"/>
        <v>1.03</v>
      </c>
      <c r="K34" s="6">
        <f t="shared" si="3"/>
        <v>1.4935E-4</v>
      </c>
      <c r="L34" s="7">
        <f t="shared" si="15"/>
        <v>17.166666666666664</v>
      </c>
      <c r="M34" s="28">
        <f t="shared" si="14"/>
        <v>1.7166666666666665E-3</v>
      </c>
    </row>
    <row r="35" spans="2:13" x14ac:dyDescent="0.25">
      <c r="B35" s="9">
        <f t="shared" si="11"/>
        <v>7</v>
      </c>
      <c r="C35" s="19">
        <v>70000</v>
      </c>
      <c r="D35" s="13">
        <f t="shared" si="12"/>
        <v>70</v>
      </c>
      <c r="E35" s="25">
        <f t="shared" si="13"/>
        <v>10.15263912777807</v>
      </c>
      <c r="F35" s="26">
        <f t="shared" si="7"/>
        <v>700</v>
      </c>
      <c r="G35" s="10">
        <f t="shared" si="8"/>
        <v>20.650000000000002</v>
      </c>
      <c r="H35" s="12">
        <f t="shared" si="9"/>
        <v>525.06999999999994</v>
      </c>
      <c r="I35" s="12">
        <f t="shared" si="10"/>
        <v>281.05</v>
      </c>
      <c r="J35" s="5">
        <f t="shared" si="5"/>
        <v>1.1499999999999999</v>
      </c>
      <c r="K35" s="6">
        <f t="shared" si="3"/>
        <v>1.6674999999999999E-4</v>
      </c>
      <c r="L35" s="7">
        <f t="shared" si="15"/>
        <v>16.428571428571427</v>
      </c>
      <c r="M35" s="28">
        <f t="shared" si="14"/>
        <v>1.6428571428571427E-3</v>
      </c>
    </row>
    <row r="36" spans="2:13" x14ac:dyDescent="0.25">
      <c r="B36" s="9">
        <f t="shared" si="11"/>
        <v>8</v>
      </c>
      <c r="C36" s="19">
        <v>80000</v>
      </c>
      <c r="D36" s="13">
        <f t="shared" si="12"/>
        <v>80</v>
      </c>
      <c r="E36" s="25">
        <f t="shared" si="13"/>
        <v>11.603016146032081</v>
      </c>
      <c r="F36" s="26">
        <f t="shared" si="7"/>
        <v>800</v>
      </c>
      <c r="G36" s="10">
        <f t="shared" si="8"/>
        <v>23.6</v>
      </c>
      <c r="H36" s="12">
        <f t="shared" si="9"/>
        <v>600.08000000000004</v>
      </c>
      <c r="I36" s="12">
        <f t="shared" si="10"/>
        <v>321.20000000000005</v>
      </c>
      <c r="J36" s="5">
        <f t="shared" si="5"/>
        <v>1.27</v>
      </c>
      <c r="K36" s="6">
        <f t="shared" si="3"/>
        <v>1.8415E-4</v>
      </c>
      <c r="L36" s="7">
        <f t="shared" si="15"/>
        <v>15.875</v>
      </c>
      <c r="M36" s="28">
        <f t="shared" si="14"/>
        <v>1.5874999999999999E-3</v>
      </c>
    </row>
    <row r="37" spans="2:13" x14ac:dyDescent="0.25">
      <c r="B37" s="9">
        <f t="shared" si="11"/>
        <v>9</v>
      </c>
      <c r="C37" s="19">
        <v>90000</v>
      </c>
      <c r="D37" s="13">
        <f t="shared" si="12"/>
        <v>90</v>
      </c>
      <c r="E37" s="25">
        <f t="shared" si="13"/>
        <v>13.05339316428609</v>
      </c>
      <c r="F37" s="26">
        <f t="shared" si="7"/>
        <v>900</v>
      </c>
      <c r="G37" s="10">
        <f t="shared" si="8"/>
        <v>26.55</v>
      </c>
      <c r="H37" s="12">
        <f t="shared" si="9"/>
        <v>675.09</v>
      </c>
      <c r="I37" s="12">
        <f t="shared" si="10"/>
        <v>361.35</v>
      </c>
      <c r="J37" s="5">
        <f t="shared" si="5"/>
        <v>1.3900000000000001</v>
      </c>
      <c r="K37" s="6">
        <f t="shared" si="3"/>
        <v>2.0155000000000002E-4</v>
      </c>
      <c r="L37" s="7">
        <f t="shared" si="15"/>
        <v>15.444444444444446</v>
      </c>
      <c r="M37" s="28">
        <f t="shared" si="14"/>
        <v>1.5444444444444446E-3</v>
      </c>
    </row>
    <row r="38" spans="2:13" x14ac:dyDescent="0.25">
      <c r="B38" s="9">
        <f t="shared" si="11"/>
        <v>10</v>
      </c>
      <c r="C38" s="19">
        <v>100000</v>
      </c>
      <c r="D38" s="13">
        <f t="shared" si="12"/>
        <v>100</v>
      </c>
      <c r="E38" s="25">
        <f t="shared" si="13"/>
        <v>14.5037701825401</v>
      </c>
      <c r="F38" s="26">
        <f t="shared" si="7"/>
        <v>1000</v>
      </c>
      <c r="G38" s="10">
        <f t="shared" si="8"/>
        <v>29.5</v>
      </c>
      <c r="H38" s="12">
        <f t="shared" si="9"/>
        <v>750.1</v>
      </c>
      <c r="I38" s="12">
        <f t="shared" si="10"/>
        <v>401.50000000000006</v>
      </c>
      <c r="J38" s="5">
        <f t="shared" si="5"/>
        <v>1.51</v>
      </c>
      <c r="K38" s="6">
        <f t="shared" si="3"/>
        <v>2.1895000000000001E-4</v>
      </c>
      <c r="L38" s="7">
        <f t="shared" si="15"/>
        <v>15.1</v>
      </c>
      <c r="M38" s="28">
        <f t="shared" si="14"/>
        <v>1.5100000000000001E-3</v>
      </c>
    </row>
    <row r="39" spans="2:13" x14ac:dyDescent="0.25">
      <c r="B39" s="9">
        <f t="shared" si="11"/>
        <v>15</v>
      </c>
      <c r="C39" s="19">
        <v>150000</v>
      </c>
      <c r="D39" s="13">
        <f t="shared" si="12"/>
        <v>150</v>
      </c>
      <c r="E39" s="25">
        <f t="shared" si="13"/>
        <v>21.755655273810152</v>
      </c>
      <c r="F39" s="26">
        <f t="shared" si="7"/>
        <v>1500</v>
      </c>
      <c r="G39" s="10">
        <f t="shared" si="8"/>
        <v>44.25</v>
      </c>
      <c r="H39" s="12">
        <f t="shared" si="9"/>
        <v>1125.1500000000001</v>
      </c>
      <c r="I39" s="12">
        <f t="shared" si="10"/>
        <v>602.25</v>
      </c>
      <c r="J39" s="5">
        <f t="shared" si="5"/>
        <v>2.11</v>
      </c>
      <c r="K39" s="6">
        <f t="shared" si="3"/>
        <v>3.0594999999999998E-4</v>
      </c>
      <c r="L39" s="7">
        <f t="shared" si="15"/>
        <v>14.066666666666665</v>
      </c>
      <c r="M39" s="28">
        <f t="shared" si="14"/>
        <v>1.4066666666666665E-3</v>
      </c>
    </row>
    <row r="40" spans="2:13" x14ac:dyDescent="0.25">
      <c r="B40" s="9">
        <f t="shared" si="11"/>
        <v>20</v>
      </c>
      <c r="C40" s="19">
        <v>200000</v>
      </c>
      <c r="D40" s="13">
        <f t="shared" si="12"/>
        <v>200</v>
      </c>
      <c r="E40" s="25">
        <f t="shared" si="13"/>
        <v>29.0075403650802</v>
      </c>
      <c r="F40" s="26">
        <f t="shared" si="7"/>
        <v>2000</v>
      </c>
      <c r="G40" s="10">
        <f t="shared" si="8"/>
        <v>59</v>
      </c>
      <c r="H40" s="12">
        <f t="shared" si="9"/>
        <v>1500.2</v>
      </c>
      <c r="I40" s="12">
        <f t="shared" si="10"/>
        <v>803.00000000000011</v>
      </c>
      <c r="J40" s="5">
        <f t="shared" si="5"/>
        <v>2.71</v>
      </c>
      <c r="K40" s="6">
        <f t="shared" si="3"/>
        <v>3.9294999999999998E-4</v>
      </c>
      <c r="L40" s="7">
        <f t="shared" si="15"/>
        <v>13.549999999999999</v>
      </c>
      <c r="M40" s="28">
        <f t="shared" si="14"/>
        <v>1.3549999999999999E-3</v>
      </c>
    </row>
    <row r="41" spans="2:13" x14ac:dyDescent="0.25">
      <c r="B41" s="9">
        <f t="shared" si="11"/>
        <v>25</v>
      </c>
      <c r="C41" s="19">
        <v>250000</v>
      </c>
      <c r="D41" s="13">
        <f t="shared" si="12"/>
        <v>250</v>
      </c>
      <c r="E41" s="25">
        <f t="shared" si="13"/>
        <v>36.25942545635025</v>
      </c>
      <c r="F41" s="26">
        <f t="shared" si="7"/>
        <v>2500</v>
      </c>
      <c r="G41" s="10">
        <f t="shared" si="8"/>
        <v>73.75</v>
      </c>
      <c r="H41" s="12">
        <f t="shared" si="9"/>
        <v>1875.25</v>
      </c>
      <c r="I41" s="12">
        <f t="shared" si="10"/>
        <v>1003.7500000000001</v>
      </c>
      <c r="J41" s="5">
        <f t="shared" si="5"/>
        <v>3.31</v>
      </c>
      <c r="K41" s="6">
        <f t="shared" si="3"/>
        <v>4.7994999999999998E-4</v>
      </c>
      <c r="L41" s="7">
        <f t="shared" si="15"/>
        <v>13.24</v>
      </c>
      <c r="M41" s="28">
        <f t="shared" si="14"/>
        <v>1.3240000000000001E-3</v>
      </c>
    </row>
  </sheetData>
  <mergeCells count="1">
    <mergeCell ref="B2:L2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kPa_kg</vt:lpstr>
    </vt:vector>
  </TitlesOfParts>
  <Manager>matt.daniels@flukecal.com</Manager>
  <Company>Fluke Calibration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Daniels, Matt</cp:lastModifiedBy>
  <dcterms:created xsi:type="dcterms:W3CDTF">2006-08-21T22:52:34Z</dcterms:created>
  <dcterms:modified xsi:type="dcterms:W3CDTF">2022-02-04T20:14:27Z</dcterms:modified>
</cp:coreProperties>
</file>